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nryscheininc-my.sharepoint.com/personal/anna_willgohs_cliniclands_com/Documents/Desktop/Crowndeals_Mediakit/Crowndeals 2023/"/>
    </mc:Choice>
  </mc:AlternateContent>
  <xr:revisionPtr revIDLastSave="1" documentId="8_{5B6F5171-EF29-441C-AC74-45C177EFFB65}" xr6:coauthVersionLast="47" xr6:coauthVersionMax="47" xr10:uidLastSave="{E27B7412-2C6B-4C08-8110-AB4FFE72528A}"/>
  <bookViews>
    <workbookView xWindow="-120" yWindow="-120" windowWidth="29040" windowHeight="15840" xr2:uid="{00000000-000D-0000-FFFF-FFFF00000000}"/>
  </bookViews>
  <sheets>
    <sheet name="Marketing Agreement 2023" sheetId="1" r:id="rId1"/>
    <sheet name="PPC Campaign-Advertsing Co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B61" i="1"/>
  <c r="B17" i="1"/>
  <c r="F17" i="1"/>
  <c r="C72" i="1"/>
  <c r="B74" i="1" s="1"/>
  <c r="C54" i="1"/>
  <c r="D40" i="1"/>
  <c r="E40" i="1"/>
  <c r="F40" i="1"/>
  <c r="G40" i="1"/>
  <c r="H40" i="1"/>
  <c r="I40" i="1"/>
  <c r="J40" i="1"/>
  <c r="K40" i="1"/>
  <c r="L40" i="1"/>
  <c r="M40" i="1"/>
  <c r="N40" i="1"/>
  <c r="C40" i="1"/>
  <c r="H22" i="1" l="1"/>
  <c r="G22" i="1"/>
  <c r="F22" i="1"/>
  <c r="E22" i="1"/>
  <c r="D22" i="1"/>
  <c r="C22" i="1"/>
  <c r="E17" i="1"/>
  <c r="D17" i="1"/>
  <c r="C17" i="1"/>
  <c r="D42" i="2"/>
  <c r="C42" i="2"/>
  <c r="B42" i="2"/>
  <c r="D37" i="2"/>
  <c r="C37" i="2"/>
  <c r="B37" i="2"/>
  <c r="D26" i="2"/>
  <c r="C26" i="2"/>
  <c r="B26" i="2"/>
  <c r="D21" i="2"/>
  <c r="C21" i="2"/>
  <c r="B21" i="2"/>
  <c r="D9" i="2"/>
  <c r="C9" i="2"/>
  <c r="B9" i="2"/>
  <c r="D4" i="2"/>
  <c r="C4" i="2"/>
  <c r="B4" i="2"/>
  <c r="C61" i="1"/>
  <c r="B22" i="1" l="1"/>
  <c r="B13" i="2"/>
  <c r="B16" i="2" s="1"/>
  <c r="D29" i="2"/>
  <c r="C46" i="2"/>
  <c r="B46" i="2"/>
  <c r="B49" i="2" s="1"/>
  <c r="B29" i="2"/>
  <c r="D46" i="2"/>
  <c r="C29" i="2"/>
  <c r="C13" i="2"/>
  <c r="D13" i="2"/>
  <c r="B31" i="2"/>
  <c r="B32" i="2"/>
  <c r="B48" i="2"/>
  <c r="B50" i="2" s="1"/>
  <c r="B33" i="2" l="1"/>
  <c r="B15" i="2"/>
  <c r="B17" i="2" s="1"/>
  <c r="D61" i="1" l="1"/>
  <c r="E9" i="1"/>
  <c r="D9" i="1"/>
  <c r="I49" i="1" l="1"/>
  <c r="J49" i="1"/>
  <c r="K49" i="1"/>
  <c r="L49" i="1"/>
  <c r="M49" i="1"/>
  <c r="N49" i="1"/>
  <c r="D49" i="1"/>
  <c r="E49" i="1"/>
  <c r="F49" i="1"/>
  <c r="G49" i="1"/>
  <c r="H49" i="1"/>
  <c r="C49" i="1"/>
  <c r="C9" i="1"/>
  <c r="B9" i="1" s="1"/>
  <c r="B30" i="1" s="1"/>
  <c r="C28" i="1"/>
  <c r="B49" i="1" l="1"/>
  <c r="B63" i="1" s="1"/>
  <c r="B40" i="1"/>
  <c r="B42" i="1" s="1"/>
  <c r="M6" i="1" s="1"/>
</calcChain>
</file>

<file path=xl/sharedStrings.xml><?xml version="1.0" encoding="utf-8"?>
<sst xmlns="http://schemas.openxmlformats.org/spreadsheetml/2006/main" count="182" uniqueCount="98">
  <si>
    <t>Brochures: Print &amp; Digital</t>
  </si>
  <si>
    <t>May</t>
  </si>
  <si>
    <t>October</t>
  </si>
  <si>
    <t>September</t>
  </si>
  <si>
    <t>November</t>
  </si>
  <si>
    <t>1/1 Page</t>
  </si>
  <si>
    <t>January</t>
  </si>
  <si>
    <t>April</t>
  </si>
  <si>
    <t>July</t>
  </si>
  <si>
    <t>Per product</t>
  </si>
  <si>
    <t>February</t>
  </si>
  <si>
    <t>March</t>
  </si>
  <si>
    <t>June</t>
  </si>
  <si>
    <t>August</t>
  </si>
  <si>
    <t>December</t>
  </si>
  <si>
    <t>Events &amp; activities</t>
  </si>
  <si>
    <t>Settlement</t>
  </si>
  <si>
    <t>Way of payment:</t>
  </si>
  <si>
    <t>Date:</t>
  </si>
  <si>
    <t xml:space="preserve">Signature Henry Schein: </t>
  </si>
  <si>
    <t>TOTAL</t>
  </si>
  <si>
    <t>Product + 1/2 Page  Ad</t>
  </si>
  <si>
    <t>Product + 1/1 Page  Ad</t>
  </si>
  <si>
    <t xml:space="preserve"> TOTAL</t>
  </si>
  <si>
    <t>Websites</t>
  </si>
  <si>
    <t>Email</t>
  </si>
  <si>
    <t>Supplier:</t>
  </si>
  <si>
    <t>Quarter invoice</t>
  </si>
  <si>
    <t>Semester invoice</t>
  </si>
  <si>
    <t>Year invoice</t>
  </si>
  <si>
    <t>Other</t>
  </si>
  <si>
    <t xml:space="preserve">Landingspage </t>
  </si>
  <si>
    <t>Special promotion main page / 2 weeks</t>
  </si>
  <si>
    <t>Banner main page / 1 month</t>
  </si>
  <si>
    <t>Composites</t>
  </si>
  <si>
    <t xml:space="preserve">PRACTICAL GUIDES </t>
  </si>
  <si>
    <t>Promotion mailings</t>
  </si>
  <si>
    <t>Product reboost</t>
  </si>
  <si>
    <t>Lead generation</t>
  </si>
  <si>
    <t xml:space="preserve">Product Launch </t>
  </si>
  <si>
    <t>Estimations per month</t>
  </si>
  <si>
    <t>Product launch</t>
  </si>
  <si>
    <t>Budget</t>
  </si>
  <si>
    <t>Impressions</t>
  </si>
  <si>
    <t>Clicks</t>
  </si>
  <si>
    <t>Channels</t>
  </si>
  <si>
    <t>From</t>
  </si>
  <si>
    <t>Average!</t>
  </si>
  <si>
    <t>Search</t>
  </si>
  <si>
    <t>Search Brand</t>
  </si>
  <si>
    <t>Search product</t>
  </si>
  <si>
    <t>Search Dynamic Ads</t>
  </si>
  <si>
    <t>Bing</t>
  </si>
  <si>
    <t>Display</t>
  </si>
  <si>
    <t>Google Display (can include discovery)</t>
  </si>
  <si>
    <t>Youtube</t>
  </si>
  <si>
    <t>Facebook Ads</t>
  </si>
  <si>
    <t>TOTAL 1 month</t>
  </si>
  <si>
    <t>Campaign fee</t>
  </si>
  <si>
    <t>Min. Period 3 months</t>
  </si>
  <si>
    <t>Price per additional month</t>
  </si>
  <si>
    <t>Advised campaign duration: 6 months</t>
  </si>
  <si>
    <t>Min. Period 2 months</t>
  </si>
  <si>
    <t>Advised campaign duration: 3 months</t>
  </si>
  <si>
    <t>Youtube for action</t>
  </si>
  <si>
    <t>Facebook ads</t>
  </si>
  <si>
    <r>
      <t xml:space="preserve">Included: campaign plan, campaign set-up &amp; optimisation, reporting. 
(! Advertising costs as well as the campaign assets for Google, You Tube, Bing, Facebook channels are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included, please consult the tab 'advertising costs' in the mediakit calculator.)</t>
    </r>
  </si>
  <si>
    <r>
      <t xml:space="preserve">Included: campaign plan, campaign set-up &amp; optimisation, reporting.
(! Advertising costs as well as the campaign assets for Google, You Tube, Bing, Facebook channels are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included, please consult the tab 'advertising costs' in the mediakit calculator.)</t>
    </r>
  </si>
  <si>
    <r>
      <t xml:space="preserve">Included: campaign plan, campaign set-up &amp; optimisation, reporting.
 (! Advertising costs as well as the campaign assets for Google, You Tube, Bing, Facebook channels are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included, please consult the tab 'advertising costs' in the mediakit calculator.)</t>
    </r>
  </si>
  <si>
    <t xml:space="preserve">Estimations per month
</t>
  </si>
  <si>
    <t xml:space="preserve">Pay Per Click Campaign
</t>
  </si>
  <si>
    <t>CROWNDEALS</t>
  </si>
  <si>
    <t xml:space="preserve">Sweden / Denmark / Norway </t>
  </si>
  <si>
    <t>Endodontics</t>
  </si>
  <si>
    <t>Bleaching</t>
  </si>
  <si>
    <t>Dec</t>
  </si>
  <si>
    <t>Nov</t>
  </si>
  <si>
    <t>FOCUS</t>
  </si>
  <si>
    <t>www.cliniclands.se / www.cliniclands.dk/www.cliniclands.no</t>
  </si>
  <si>
    <t xml:space="preserve">TOTAL BROCHURES </t>
  </si>
  <si>
    <t>TOTAL WEBSITE</t>
  </si>
  <si>
    <t xml:space="preserve">TOTAL MAILINGS </t>
  </si>
  <si>
    <t>Swedental Fair</t>
  </si>
  <si>
    <t>Product case</t>
  </si>
  <si>
    <t>Product demo</t>
  </si>
  <si>
    <t>Partnership highlight</t>
  </si>
  <si>
    <t xml:space="preserve">TOTAL EVENTS </t>
  </si>
  <si>
    <t>MEDIAKIT Nordics</t>
  </si>
  <si>
    <t>Total  Budget Dental</t>
  </si>
  <si>
    <t>Comments</t>
  </si>
  <si>
    <t>BLACK FRIDAY CAMPAIGN                                Sweden / Denmark / Norway</t>
  </si>
  <si>
    <t>PPC (Pay Per Click) - CAMPAIGN FEE          Sweden / Denmark / Norway</t>
  </si>
  <si>
    <r>
      <rPr>
        <b/>
        <sz val="28"/>
        <color rgb="FF1D9DA3"/>
        <rFont val="Calibri"/>
        <family val="2"/>
        <scheme val="minor"/>
      </rPr>
      <t xml:space="preserve">MEDIAKIT </t>
    </r>
    <r>
      <rPr>
        <b/>
        <sz val="48"/>
        <color rgb="FF1D9DA3"/>
        <rFont val="Calibri"/>
        <family val="2"/>
        <scheme val="minor"/>
      </rPr>
      <t xml:space="preserve">2 0 2 3
</t>
    </r>
  </si>
  <si>
    <t>CAMPAIGN BROCHURE FAIR</t>
  </si>
  <si>
    <t>FLASHDEALS</t>
  </si>
  <si>
    <t xml:space="preserve">Sweden / Denmark </t>
  </si>
  <si>
    <t xml:space="preserve">Sweden </t>
  </si>
  <si>
    <t xml:space="preserve">EXCLUSIVE EMAIL BLAST / E-SHOT                Sweden / Denmark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</si>
</sst>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&quot;€&quot;\ * #,##0_ ;_ &quot;€&quot;\ * \-#,##0_ ;_ &quot;€&quot;\ * &quot;-&quot;??_ ;_ @_ "/>
    <numFmt numFmtId="166" formatCode="_-* #,##0.00\ [$€-407]_-;\-* #,##0.00\ [$€-407]_-;_-* &quot;-&quot;??\ [$€-407]_-;_-@_-"/>
    <numFmt numFmtId="167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1D9DA3"/>
      <name val="Calibri"/>
      <family val="2"/>
      <scheme val="minor"/>
    </font>
    <font>
      <b/>
      <sz val="48"/>
      <color rgb="FF1D9DA3"/>
      <name val="Calibri"/>
      <family val="2"/>
      <scheme val="minor"/>
    </font>
    <font>
      <b/>
      <sz val="26"/>
      <color rgb="FF1D9DA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D9DA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5" borderId="0" applyNumberFormat="0" applyBorder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0" fillId="3" borderId="0" xfId="0" applyFill="1"/>
    <xf numFmtId="0" fontId="0" fillId="0" borderId="4" xfId="0" applyBorder="1" applyAlignment="1">
      <alignment horizontal="center" vertical="center"/>
    </xf>
    <xf numFmtId="0" fontId="0" fillId="0" borderId="0" xfId="0" applyFill="1" applyBorder="1"/>
    <xf numFmtId="0" fontId="5" fillId="0" borderId="4" xfId="0" applyFont="1" applyFill="1" applyBorder="1"/>
    <xf numFmtId="0" fontId="0" fillId="0" borderId="0" xfId="0" applyBorder="1"/>
    <xf numFmtId="0" fontId="2" fillId="0" borderId="4" xfId="0" applyFont="1" applyFill="1" applyBorder="1" applyAlignment="1">
      <alignment vertical="center"/>
    </xf>
    <xf numFmtId="0" fontId="0" fillId="3" borderId="0" xfId="0" applyFill="1" applyBorder="1"/>
    <xf numFmtId="0" fontId="0" fillId="3" borderId="12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0" xfId="0" applyFill="1"/>
    <xf numFmtId="165" fontId="1" fillId="5" borderId="4" xfId="2" applyNumberFormat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/>
    </xf>
    <xf numFmtId="165" fontId="1" fillId="5" borderId="3" xfId="2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165" fontId="1" fillId="0" borderId="3" xfId="2" applyNumberForma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165" fontId="1" fillId="0" borderId="4" xfId="2" applyNumberForma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0" fillId="0" borderId="21" xfId="0" applyFill="1" applyBorder="1"/>
    <xf numFmtId="0" fontId="0" fillId="0" borderId="22" xfId="0" applyFill="1" applyBorder="1"/>
    <xf numFmtId="165" fontId="4" fillId="0" borderId="0" xfId="0" applyNumberFormat="1" applyFont="1"/>
    <xf numFmtId="0" fontId="12" fillId="3" borderId="11" xfId="0" applyFont="1" applyFill="1" applyBorder="1"/>
    <xf numFmtId="0" fontId="12" fillId="3" borderId="0" xfId="0" applyFont="1" applyFill="1" applyBorder="1"/>
    <xf numFmtId="0" fontId="13" fillId="3" borderId="11" xfId="0" applyFont="1" applyFill="1" applyBorder="1"/>
    <xf numFmtId="0" fontId="13" fillId="3" borderId="25" xfId="0" applyFont="1" applyFill="1" applyBorder="1"/>
    <xf numFmtId="14" fontId="12" fillId="3" borderId="26" xfId="0" applyNumberFormat="1" applyFont="1" applyFill="1" applyBorder="1"/>
    <xf numFmtId="0" fontId="0" fillId="3" borderId="26" xfId="0" applyFill="1" applyBorder="1"/>
    <xf numFmtId="0" fontId="0" fillId="3" borderId="27" xfId="0" applyFill="1" applyBorder="1"/>
    <xf numFmtId="0" fontId="12" fillId="3" borderId="13" xfId="0" applyFont="1" applyFill="1" applyBorder="1"/>
    <xf numFmtId="0" fontId="0" fillId="8" borderId="3" xfId="0" applyFont="1" applyFill="1" applyBorder="1"/>
    <xf numFmtId="0" fontId="8" fillId="8" borderId="3" xfId="0" applyFont="1" applyFill="1" applyBorder="1" applyAlignment="1">
      <alignment horizontal="center"/>
    </xf>
    <xf numFmtId="0" fontId="8" fillId="8" borderId="3" xfId="0" applyFont="1" applyFill="1" applyBorder="1"/>
    <xf numFmtId="0" fontId="5" fillId="8" borderId="4" xfId="0" applyFont="1" applyFill="1" applyBorder="1"/>
    <xf numFmtId="0" fontId="14" fillId="8" borderId="4" xfId="0" applyFont="1" applyFill="1" applyBorder="1"/>
    <xf numFmtId="0" fontId="14" fillId="8" borderId="3" xfId="0" applyFont="1" applyFill="1" applyBorder="1" applyAlignment="1">
      <alignment horizontal="center"/>
    </xf>
    <xf numFmtId="165" fontId="4" fillId="0" borderId="4" xfId="2" applyNumberFormat="1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165" fontId="4" fillId="3" borderId="3" xfId="2" applyNumberFormat="1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/>
    <xf numFmtId="0" fontId="1" fillId="5" borderId="2" xfId="2" applyBorder="1" applyAlignment="1">
      <alignment vertical="center"/>
    </xf>
    <xf numFmtId="0" fontId="1" fillId="5" borderId="20" xfId="2" applyBorder="1" applyAlignment="1">
      <alignment vertic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0" xfId="0" applyFont="1" applyFill="1"/>
    <xf numFmtId="0" fontId="0" fillId="11" borderId="0" xfId="0" applyFill="1"/>
    <xf numFmtId="166" fontId="0" fillId="0" borderId="0" xfId="0" applyNumberFormat="1"/>
    <xf numFmtId="167" fontId="0" fillId="0" borderId="0" xfId="4" applyNumberFormat="1" applyFont="1"/>
    <xf numFmtId="0" fontId="16" fillId="0" borderId="0" xfId="0" applyFont="1" applyAlignment="1">
      <alignment horizontal="left" indent="1"/>
    </xf>
    <xf numFmtId="166" fontId="16" fillId="0" borderId="0" xfId="0" applyNumberFormat="1" applyFont="1"/>
    <xf numFmtId="167" fontId="16" fillId="0" borderId="0" xfId="4" applyNumberFormat="1" applyFont="1"/>
    <xf numFmtId="0" fontId="0" fillId="0" borderId="0" xfId="0" applyAlignment="1">
      <alignment horizontal="left"/>
    </xf>
    <xf numFmtId="0" fontId="16" fillId="0" borderId="0" xfId="0" applyFont="1" applyAlignment="1">
      <alignment horizontal="left" indent="2"/>
    </xf>
    <xf numFmtId="0" fontId="3" fillId="0" borderId="0" xfId="0" applyFont="1"/>
    <xf numFmtId="166" fontId="3" fillId="0" borderId="0" xfId="0" applyNumberFormat="1" applyFont="1"/>
    <xf numFmtId="167" fontId="3" fillId="0" borderId="0" xfId="4" applyNumberFormat="1" applyFont="1"/>
    <xf numFmtId="0" fontId="17" fillId="4" borderId="0" xfId="0" applyFont="1" applyFill="1"/>
    <xf numFmtId="166" fontId="17" fillId="4" borderId="0" xfId="0" applyNumberFormat="1" applyFont="1" applyFill="1"/>
    <xf numFmtId="16" fontId="0" fillId="0" borderId="0" xfId="0" applyNumberFormat="1"/>
    <xf numFmtId="0" fontId="7" fillId="0" borderId="0" xfId="0" applyFont="1" applyFill="1"/>
    <xf numFmtId="0" fontId="5" fillId="0" borderId="0" xfId="0" applyFont="1" applyFill="1"/>
    <xf numFmtId="0" fontId="0" fillId="0" borderId="0" xfId="0" applyAlignment="1">
      <alignment horizontal="left" vertical="top" wrapText="1" indent="1"/>
    </xf>
    <xf numFmtId="0" fontId="0" fillId="7" borderId="0" xfId="0" applyFill="1"/>
    <xf numFmtId="0" fontId="0" fillId="7" borderId="0" xfId="0" applyFill="1" applyAlignment="1">
      <alignment wrapText="1"/>
    </xf>
    <xf numFmtId="0" fontId="7" fillId="0" borderId="8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18" fillId="0" borderId="0" xfId="0" applyFont="1"/>
    <xf numFmtId="0" fontId="0" fillId="0" borderId="4" xfId="0" applyFont="1" applyFill="1" applyBorder="1" applyAlignment="1">
      <alignment horizontal="right"/>
    </xf>
    <xf numFmtId="0" fontId="12" fillId="8" borderId="16" xfId="0" applyFont="1" applyFill="1" applyBorder="1" applyAlignment="1"/>
    <xf numFmtId="0" fontId="12" fillId="8" borderId="9" xfId="0" applyFont="1" applyFill="1" applyBorder="1" applyAlignment="1"/>
    <xf numFmtId="0" fontId="12" fillId="8" borderId="10" xfId="0" applyFont="1" applyFill="1" applyBorder="1" applyAlignment="1"/>
    <xf numFmtId="0" fontId="12" fillId="8" borderId="13" xfId="0" applyFont="1" applyFill="1" applyBorder="1" applyAlignment="1"/>
    <xf numFmtId="0" fontId="12" fillId="8" borderId="14" xfId="0" applyFont="1" applyFill="1" applyBorder="1" applyAlignment="1"/>
    <xf numFmtId="0" fontId="12" fillId="8" borderId="15" xfId="0" applyFont="1" applyFill="1" applyBorder="1" applyAlignment="1"/>
    <xf numFmtId="0" fontId="0" fillId="0" borderId="12" xfId="0" applyBorder="1"/>
    <xf numFmtId="0" fontId="0" fillId="0" borderId="11" xfId="0" applyBorder="1"/>
    <xf numFmtId="0" fontId="5" fillId="0" borderId="4" xfId="0" applyFont="1" applyFill="1" applyBorder="1" applyAlignment="1">
      <alignment horizontal="left"/>
    </xf>
    <xf numFmtId="0" fontId="0" fillId="0" borderId="4" xfId="0" applyBorder="1" applyAlignment="1"/>
    <xf numFmtId="0" fontId="0" fillId="0" borderId="5" xfId="0" applyFont="1" applyFill="1" applyBorder="1" applyAlignment="1"/>
    <xf numFmtId="0" fontId="0" fillId="0" borderId="4" xfId="0" applyFont="1" applyBorder="1" applyAlignment="1"/>
    <xf numFmtId="0" fontId="10" fillId="12" borderId="6" xfId="1" applyFont="1" applyFill="1" applyBorder="1" applyAlignment="1"/>
    <xf numFmtId="0" fontId="10" fillId="12" borderId="0" xfId="1" applyFont="1" applyFill="1" applyBorder="1" applyAlignment="1"/>
    <xf numFmtId="0" fontId="10" fillId="12" borderId="23" xfId="1" applyFont="1" applyFill="1" applyBorder="1" applyAlignment="1"/>
    <xf numFmtId="0" fontId="11" fillId="12" borderId="17" xfId="1" applyFont="1" applyFill="1" applyBorder="1" applyAlignment="1">
      <alignment horizontal="left"/>
    </xf>
    <xf numFmtId="0" fontId="11" fillId="12" borderId="19" xfId="1" applyFont="1" applyFill="1" applyBorder="1" applyAlignment="1">
      <alignment horizontal="left"/>
    </xf>
    <xf numFmtId="0" fontId="11" fillId="12" borderId="17" xfId="1" applyFont="1" applyFill="1" applyBorder="1"/>
    <xf numFmtId="0" fontId="11" fillId="12" borderId="19" xfId="1" applyFont="1" applyFill="1" applyBorder="1"/>
    <xf numFmtId="0" fontId="2" fillId="12" borderId="19" xfId="1" applyFont="1" applyFill="1" applyBorder="1"/>
    <xf numFmtId="0" fontId="2" fillId="12" borderId="18" xfId="1" applyFont="1" applyFill="1" applyBorder="1"/>
    <xf numFmtId="0" fontId="2" fillId="12" borderId="7" xfId="1" applyFont="1" applyFill="1" applyBorder="1" applyAlignment="1"/>
    <xf numFmtId="165" fontId="2" fillId="12" borderId="24" xfId="1" applyNumberFormat="1" applyFont="1" applyFill="1" applyBorder="1" applyAlignment="1"/>
    <xf numFmtId="0" fontId="10" fillId="12" borderId="1" xfId="1" applyFont="1" applyFill="1" applyBorder="1" applyAlignment="1">
      <alignment horizontal="left"/>
    </xf>
    <xf numFmtId="0" fontId="10" fillId="12" borderId="2" xfId="1" applyFont="1" applyFill="1" applyBorder="1" applyAlignment="1">
      <alignment horizontal="left"/>
    </xf>
    <xf numFmtId="0" fontId="10" fillId="12" borderId="20" xfId="1" applyFont="1" applyFill="1" applyBorder="1" applyAlignment="1">
      <alignment horizontal="left"/>
    </xf>
    <xf numFmtId="0" fontId="2" fillId="12" borderId="1" xfId="1" applyFont="1" applyFill="1" applyBorder="1" applyAlignment="1"/>
    <xf numFmtId="165" fontId="2" fillId="12" borderId="20" xfId="1" applyNumberFormat="1" applyFont="1" applyFill="1" applyBorder="1" applyAlignment="1"/>
    <xf numFmtId="0" fontId="7" fillId="0" borderId="2" xfId="0" applyFont="1" applyFill="1" applyBorder="1" applyAlignment="1">
      <alignment horizontal="center"/>
    </xf>
    <xf numFmtId="0" fontId="0" fillId="6" borderId="1" xfId="2" applyFont="1" applyFill="1" applyBorder="1" applyAlignment="1">
      <alignment horizontal="left" vertical="center"/>
    </xf>
    <xf numFmtId="0" fontId="1" fillId="6" borderId="2" xfId="2" applyFill="1" applyBorder="1" applyAlignment="1">
      <alignment horizontal="left" vertical="center"/>
    </xf>
    <xf numFmtId="0" fontId="1" fillId="6" borderId="20" xfId="2" applyFill="1" applyBorder="1" applyAlignment="1">
      <alignment horizontal="left" vertical="center"/>
    </xf>
    <xf numFmtId="0" fontId="10" fillId="12" borderId="1" xfId="1" applyFont="1" applyFill="1" applyBorder="1" applyAlignment="1">
      <alignment horizontal="left"/>
    </xf>
    <xf numFmtId="0" fontId="10" fillId="12" borderId="2" xfId="1" applyFont="1" applyFill="1" applyBorder="1" applyAlignment="1">
      <alignment horizontal="left"/>
    </xf>
    <xf numFmtId="0" fontId="10" fillId="12" borderId="20" xfId="1" applyFont="1" applyFill="1" applyBorder="1" applyAlignment="1">
      <alignment horizontal="left"/>
    </xf>
    <xf numFmtId="0" fontId="15" fillId="0" borderId="2" xfId="1" applyFont="1" applyFill="1" applyBorder="1" applyAlignment="1">
      <alignment horizontal="center"/>
    </xf>
    <xf numFmtId="0" fontId="9" fillId="5" borderId="1" xfId="3" applyFill="1" applyBorder="1" applyAlignment="1">
      <alignment horizontal="left" vertical="center"/>
    </xf>
    <xf numFmtId="0" fontId="1" fillId="5" borderId="2" xfId="2" applyBorder="1" applyAlignment="1">
      <alignment horizontal="left" vertical="center"/>
    </xf>
    <xf numFmtId="0" fontId="1" fillId="5" borderId="20" xfId="2" applyBorder="1" applyAlignment="1">
      <alignment horizontal="left" vertical="center"/>
    </xf>
    <xf numFmtId="0" fontId="0" fillId="0" borderId="8" xfId="0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6" borderId="1" xfId="2" applyFont="1" applyFill="1" applyBorder="1" applyAlignment="1">
      <alignment horizontal="left" vertical="center" wrapText="1"/>
    </xf>
    <xf numFmtId="0" fontId="0" fillId="6" borderId="2" xfId="2" applyFont="1" applyFill="1" applyBorder="1" applyAlignment="1">
      <alignment horizontal="left" vertical="center" wrapText="1"/>
    </xf>
    <xf numFmtId="0" fontId="0" fillId="6" borderId="20" xfId="2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" fillId="6" borderId="1" xfId="2" applyFill="1" applyBorder="1" applyAlignment="1">
      <alignment horizontal="left"/>
    </xf>
    <xf numFmtId="0" fontId="1" fillId="6" borderId="2" xfId="2" applyFill="1" applyBorder="1" applyAlignment="1">
      <alignment horizontal="left"/>
    </xf>
    <xf numFmtId="0" fontId="1" fillId="6" borderId="20" xfId="2" applyFill="1" applyBorder="1" applyAlignment="1">
      <alignment horizontal="left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5" fillId="0" borderId="8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19" fillId="0" borderId="17" xfId="1" applyNumberFormat="1" applyFont="1" applyFill="1" applyBorder="1" applyAlignment="1">
      <alignment horizontal="center"/>
    </xf>
    <xf numFmtId="165" fontId="19" fillId="0" borderId="18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7" borderId="0" xfId="0" applyFill="1" applyAlignment="1">
      <alignment horizontal="center" wrapText="1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</cellXfs>
  <cellStyles count="5">
    <cellStyle name="20 % - Dekorfärg1" xfId="2" builtinId="30"/>
    <cellStyle name="Dekorfärg5" xfId="1" builtinId="45"/>
    <cellStyle name="Hyperlänk" xfId="3" builtinId="8"/>
    <cellStyle name="Normal" xfId="0" builtinId="0"/>
    <cellStyle name="Tusental" xfId="4" builtinId="3"/>
  </cellStyles>
  <dxfs count="0"/>
  <tableStyles count="0" defaultTableStyle="TableStyleMedium2" defaultPivotStyle="PivotStyleLight16"/>
  <colors>
    <mruColors>
      <color rgb="FF1D9D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309626</xdr:colOff>
      <xdr:row>0</xdr:row>
      <xdr:rowOff>251721</xdr:rowOff>
    </xdr:from>
    <xdr:to>
      <xdr:col>13</xdr:col>
      <xdr:colOff>244590</xdr:colOff>
      <xdr:row>0</xdr:row>
      <xdr:rowOff>1539657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0CAFF3F-3A59-4013-9EA0-500F2CBC5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8188" y="251721"/>
          <a:ext cx="5227001" cy="1287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enrysche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4"/>
  <sheetViews>
    <sheetView tabSelected="1" zoomScale="73" zoomScaleNormal="73" workbookViewId="0">
      <pane ySplit="1" topLeftCell="A2" activePane="bottomLeft" state="frozen"/>
      <selection pane="bottomLeft" activeCell="B30" sqref="B30"/>
    </sheetView>
  </sheetViews>
  <sheetFormatPr defaultRowHeight="15" x14ac:dyDescent="0.25"/>
  <cols>
    <col min="1" max="1" width="34.85546875" customWidth="1"/>
    <col min="2" max="2" width="11.85546875" customWidth="1"/>
    <col min="3" max="8" width="14.85546875" customWidth="1"/>
    <col min="11" max="11" width="10.5703125" bestFit="1" customWidth="1"/>
    <col min="13" max="13" width="10.42578125" bestFit="1" customWidth="1"/>
    <col min="14" max="14" width="9.42578125" customWidth="1"/>
  </cols>
  <sheetData>
    <row r="1" spans="1:14" ht="145.35" customHeight="1" x14ac:dyDescent="0.9">
      <c r="A1" s="123" t="s">
        <v>92</v>
      </c>
      <c r="B1" s="123"/>
      <c r="C1" s="123"/>
      <c r="D1" s="12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" customHeight="1" x14ac:dyDescent="0.35">
      <c r="A2" s="91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</row>
    <row r="3" spans="1:14" ht="20.45" customHeight="1" thickBot="1" x14ac:dyDescent="0.4">
      <c r="A3" s="125" t="s">
        <v>3</v>
      </c>
      <c r="B3" s="125"/>
      <c r="C3" s="125"/>
      <c r="D3" s="125"/>
      <c r="E3" s="125"/>
      <c r="F3" s="125"/>
      <c r="G3" s="125"/>
      <c r="H3" s="125"/>
      <c r="I3" s="125"/>
      <c r="J3" s="126"/>
      <c r="K3" s="126"/>
      <c r="L3" s="126"/>
      <c r="M3" s="126"/>
      <c r="N3" s="126"/>
    </row>
    <row r="4" spans="1:14" ht="15.75" x14ac:dyDescent="0.25">
      <c r="A4" s="124"/>
      <c r="B4" s="124"/>
      <c r="C4" s="124"/>
      <c r="D4" s="124"/>
      <c r="E4" s="124"/>
      <c r="I4" s="85"/>
      <c r="J4" s="79" t="s">
        <v>87</v>
      </c>
      <c r="K4" s="80"/>
      <c r="L4" s="80"/>
      <c r="M4" s="80"/>
      <c r="N4" s="81"/>
    </row>
    <row r="5" spans="1:14" ht="21" customHeight="1" thickBot="1" x14ac:dyDescent="0.3">
      <c r="A5" s="49" t="s">
        <v>35</v>
      </c>
      <c r="B5" s="49"/>
      <c r="C5" s="49"/>
      <c r="D5" s="49"/>
      <c r="E5" s="50"/>
      <c r="J5" s="82" t="s">
        <v>72</v>
      </c>
      <c r="K5" s="83"/>
      <c r="L5" s="83"/>
      <c r="M5" s="83"/>
      <c r="N5" s="84"/>
    </row>
    <row r="6" spans="1:14" ht="16.5" thickBot="1" x14ac:dyDescent="0.3">
      <c r="A6" s="36" t="s">
        <v>72</v>
      </c>
      <c r="B6" s="38"/>
      <c r="C6" s="37" t="s">
        <v>10</v>
      </c>
      <c r="D6" s="37" t="s">
        <v>1</v>
      </c>
      <c r="E6" s="37" t="s">
        <v>3</v>
      </c>
      <c r="J6" s="94" t="s">
        <v>88</v>
      </c>
      <c r="K6" s="95"/>
      <c r="L6" s="95"/>
      <c r="M6" s="134">
        <f>B30+B42+B63+B74</f>
        <v>0</v>
      </c>
      <c r="N6" s="135"/>
    </row>
    <row r="7" spans="1:14" ht="16.5" thickBot="1" x14ac:dyDescent="0.3">
      <c r="A7" s="89" t="s">
        <v>9</v>
      </c>
      <c r="B7" s="6"/>
      <c r="C7" s="46" t="s">
        <v>73</v>
      </c>
      <c r="D7" s="46" t="s">
        <v>74</v>
      </c>
      <c r="E7" s="46" t="s">
        <v>34</v>
      </c>
      <c r="J7" s="35"/>
      <c r="K7" s="29"/>
      <c r="L7" s="7"/>
      <c r="M7" s="7"/>
      <c r="N7" s="8"/>
    </row>
    <row r="8" spans="1:14" ht="16.5" thickBot="1" x14ac:dyDescent="0.3">
      <c r="A8" s="4"/>
      <c r="B8" s="14">
        <v>270</v>
      </c>
      <c r="C8" s="2"/>
      <c r="D8" s="2"/>
      <c r="E8" s="2"/>
      <c r="J8" s="96" t="s">
        <v>16</v>
      </c>
      <c r="K8" s="97"/>
      <c r="L8" s="98"/>
      <c r="M8" s="98"/>
      <c r="N8" s="99"/>
    </row>
    <row r="9" spans="1:14" ht="15.75" x14ac:dyDescent="0.25">
      <c r="A9" s="20" t="s">
        <v>20</v>
      </c>
      <c r="B9" s="45">
        <f>C9+D9+E9</f>
        <v>0</v>
      </c>
      <c r="C9" s="15">
        <f>(C8*$B8)</f>
        <v>0</v>
      </c>
      <c r="D9" s="15">
        <f>(D8*$B8)</f>
        <v>0</v>
      </c>
      <c r="E9" s="15">
        <f>(E8*$B8)</f>
        <v>0</v>
      </c>
      <c r="J9" s="30" t="s">
        <v>26</v>
      </c>
      <c r="K9" s="29"/>
      <c r="L9" s="7"/>
      <c r="M9" s="7"/>
      <c r="N9" s="8"/>
    </row>
    <row r="10" spans="1:14" ht="42" customHeight="1" x14ac:dyDescent="0.25">
      <c r="A10" s="133"/>
      <c r="B10" s="133"/>
      <c r="C10" s="133"/>
      <c r="D10" s="133"/>
      <c r="E10" s="133"/>
      <c r="J10" s="86"/>
      <c r="K10" s="29"/>
      <c r="L10" s="7"/>
      <c r="M10" s="7"/>
      <c r="N10" s="8"/>
    </row>
    <row r="11" spans="1:14" ht="21" customHeight="1" x14ac:dyDescent="0.25">
      <c r="A11" s="49" t="s">
        <v>71</v>
      </c>
      <c r="B11" s="49"/>
      <c r="C11" s="49"/>
      <c r="D11" s="49"/>
      <c r="E11" s="50"/>
      <c r="F11" s="50"/>
      <c r="J11" s="31"/>
      <c r="K11" s="32"/>
      <c r="L11" s="33"/>
      <c r="M11" s="33"/>
      <c r="N11" s="34"/>
    </row>
    <row r="12" spans="1:14" ht="15.75" x14ac:dyDescent="0.25">
      <c r="A12" s="36" t="s">
        <v>95</v>
      </c>
      <c r="B12" s="38"/>
      <c r="C12" s="37" t="s">
        <v>10</v>
      </c>
      <c r="D12" s="37" t="s">
        <v>7</v>
      </c>
      <c r="E12" s="37" t="s">
        <v>8</v>
      </c>
      <c r="F12" s="37" t="s">
        <v>2</v>
      </c>
      <c r="J12" s="30" t="s">
        <v>17</v>
      </c>
      <c r="K12" s="29"/>
      <c r="L12" s="7"/>
      <c r="M12" s="7"/>
      <c r="N12" s="8"/>
    </row>
    <row r="13" spans="1:14" ht="15.75" x14ac:dyDescent="0.25">
      <c r="A13" s="78" t="s">
        <v>77</v>
      </c>
      <c r="B13" s="6"/>
      <c r="C13" s="46" t="s">
        <v>73</v>
      </c>
      <c r="D13" s="46" t="s">
        <v>74</v>
      </c>
      <c r="E13" s="46" t="s">
        <v>34</v>
      </c>
      <c r="F13" s="46" t="s">
        <v>34</v>
      </c>
      <c r="J13" s="28" t="s">
        <v>27</v>
      </c>
      <c r="K13" s="29"/>
      <c r="L13" s="7"/>
      <c r="M13" s="7"/>
      <c r="N13" s="8"/>
    </row>
    <row r="14" spans="1:14" ht="15.75" x14ac:dyDescent="0.25">
      <c r="A14" s="89" t="s">
        <v>9</v>
      </c>
      <c r="B14" s="14">
        <v>270</v>
      </c>
      <c r="C14" s="2"/>
      <c r="D14" s="2"/>
      <c r="E14" s="2"/>
      <c r="F14" s="2"/>
      <c r="J14" s="28" t="s">
        <v>28</v>
      </c>
      <c r="K14" s="29"/>
      <c r="L14" s="7"/>
      <c r="M14" s="7"/>
      <c r="N14" s="8"/>
    </row>
    <row r="15" spans="1:14" ht="15.75" x14ac:dyDescent="0.25">
      <c r="A15" s="90" t="s">
        <v>21</v>
      </c>
      <c r="B15" s="14">
        <v>690</v>
      </c>
      <c r="C15" s="2"/>
      <c r="D15" s="2"/>
      <c r="E15" s="2"/>
      <c r="F15" s="2"/>
      <c r="J15" s="28" t="s">
        <v>29</v>
      </c>
      <c r="K15" s="29"/>
      <c r="L15" s="7"/>
      <c r="M15" s="7"/>
      <c r="N15" s="8"/>
    </row>
    <row r="16" spans="1:14" ht="15.75" x14ac:dyDescent="0.25">
      <c r="A16" s="90" t="s">
        <v>22</v>
      </c>
      <c r="B16" s="16">
        <v>1250</v>
      </c>
      <c r="C16" s="17"/>
      <c r="D16" s="17"/>
      <c r="E16" s="17"/>
      <c r="F16" s="17"/>
      <c r="J16" s="28" t="s">
        <v>30</v>
      </c>
      <c r="K16" s="29"/>
      <c r="L16" s="7"/>
      <c r="M16" s="7"/>
      <c r="N16" s="8"/>
    </row>
    <row r="17" spans="1:14" ht="15.75" x14ac:dyDescent="0.25">
      <c r="A17" s="19" t="s">
        <v>23</v>
      </c>
      <c r="B17" s="45">
        <f>C17+D17+E17+F17</f>
        <v>0</v>
      </c>
      <c r="C17" s="15">
        <f>(C14*$B14)+(C15*$B15)+(C16*$B16)</f>
        <v>0</v>
      </c>
      <c r="D17" s="15">
        <f t="shared" ref="D17:E17" si="0">(D14*$B14)+(D15*$B15)+(D16*$B16)</f>
        <v>0</v>
      </c>
      <c r="E17" s="15">
        <f t="shared" si="0"/>
        <v>0</v>
      </c>
      <c r="F17" s="15">
        <f t="shared" ref="F17" si="1">(F14*$B14)+(F15*$B15)+(F16*$B16)</f>
        <v>0</v>
      </c>
      <c r="J17" s="30"/>
      <c r="K17" s="29"/>
      <c r="L17" s="7"/>
      <c r="M17" s="7"/>
      <c r="N17" s="8"/>
    </row>
    <row r="18" spans="1:14" ht="42" customHeight="1" x14ac:dyDescent="0.25">
      <c r="A18" s="124"/>
      <c r="B18" s="124"/>
      <c r="C18" s="124"/>
      <c r="D18" s="124"/>
      <c r="E18" s="124"/>
      <c r="F18" s="124"/>
      <c r="G18" s="124"/>
      <c r="H18" s="124"/>
      <c r="J18" s="30"/>
      <c r="K18" s="29"/>
      <c r="L18" s="7"/>
      <c r="M18" s="7"/>
      <c r="N18" s="8"/>
    </row>
    <row r="19" spans="1:14" ht="21" customHeight="1" x14ac:dyDescent="0.25">
      <c r="A19" s="49" t="s">
        <v>94</v>
      </c>
      <c r="B19" s="49"/>
      <c r="C19" s="49"/>
      <c r="D19" s="49"/>
      <c r="E19" s="49"/>
      <c r="F19" s="49"/>
      <c r="G19" s="49"/>
      <c r="H19" s="50"/>
      <c r="J19" s="30"/>
      <c r="K19" s="29"/>
      <c r="L19" s="7"/>
      <c r="M19" s="7"/>
      <c r="N19" s="8"/>
    </row>
    <row r="20" spans="1:14" ht="15.75" x14ac:dyDescent="0.25">
      <c r="A20" s="36" t="s">
        <v>95</v>
      </c>
      <c r="B20" s="38"/>
      <c r="C20" s="37" t="s">
        <v>11</v>
      </c>
      <c r="D20" s="37" t="s">
        <v>7</v>
      </c>
      <c r="E20" s="37" t="s">
        <v>1</v>
      </c>
      <c r="F20" s="76" t="s">
        <v>2</v>
      </c>
      <c r="G20" s="76" t="s">
        <v>76</v>
      </c>
      <c r="H20" s="76" t="s">
        <v>75</v>
      </c>
      <c r="J20" s="30"/>
      <c r="K20" s="29"/>
      <c r="L20" s="7"/>
      <c r="M20" s="7"/>
      <c r="N20" s="8"/>
    </row>
    <row r="21" spans="1:14" ht="15.75" x14ac:dyDescent="0.25">
      <c r="A21" s="89" t="s">
        <v>9</v>
      </c>
      <c r="B21" s="14">
        <v>270</v>
      </c>
      <c r="C21" s="2"/>
      <c r="D21" s="2"/>
      <c r="E21" s="2"/>
      <c r="F21" s="2"/>
      <c r="G21" s="2"/>
      <c r="H21" s="2"/>
      <c r="J21" s="30"/>
      <c r="K21" s="29"/>
      <c r="L21" s="7"/>
      <c r="M21" s="7"/>
      <c r="N21" s="8"/>
    </row>
    <row r="22" spans="1:14" ht="15.75" x14ac:dyDescent="0.25">
      <c r="A22" s="19" t="s">
        <v>23</v>
      </c>
      <c r="B22" s="45">
        <f>C22+D22+E22+F22+G22+H22</f>
        <v>0</v>
      </c>
      <c r="C22" s="15">
        <f t="shared" ref="C22:H22" si="2">(C21*$B21)</f>
        <v>0</v>
      </c>
      <c r="D22" s="15">
        <f t="shared" si="2"/>
        <v>0</v>
      </c>
      <c r="E22" s="15">
        <f t="shared" si="2"/>
        <v>0</v>
      </c>
      <c r="F22" s="15">
        <f t="shared" si="2"/>
        <v>0</v>
      </c>
      <c r="G22" s="15">
        <f t="shared" si="2"/>
        <v>0</v>
      </c>
      <c r="H22" s="15">
        <f t="shared" si="2"/>
        <v>0</v>
      </c>
      <c r="J22" s="30" t="s">
        <v>18</v>
      </c>
      <c r="K22" s="29"/>
      <c r="L22" s="7"/>
      <c r="M22" s="7"/>
      <c r="N22" s="8"/>
    </row>
    <row r="23" spans="1:14" ht="42" customHeight="1" x14ac:dyDescent="0.25">
      <c r="A23" s="136"/>
      <c r="B23" s="136"/>
      <c r="C23" s="136"/>
      <c r="D23" s="48"/>
      <c r="E23" s="48"/>
      <c r="F23" s="48"/>
      <c r="G23" s="48"/>
      <c r="H23" s="48"/>
      <c r="I23" s="85"/>
      <c r="J23" s="30" t="s">
        <v>89</v>
      </c>
      <c r="K23" s="29"/>
      <c r="L23" s="7"/>
      <c r="M23" s="7"/>
      <c r="N23" s="8"/>
    </row>
    <row r="24" spans="1:14" ht="21" customHeight="1" x14ac:dyDescent="0.25">
      <c r="A24" s="127" t="s">
        <v>93</v>
      </c>
      <c r="B24" s="128"/>
      <c r="C24" s="129"/>
      <c r="F24" s="5"/>
      <c r="G24" s="3"/>
      <c r="H24" s="3"/>
      <c r="J24" s="30"/>
      <c r="K24" s="29"/>
      <c r="L24" s="7"/>
      <c r="M24" s="7"/>
      <c r="N24" s="8"/>
    </row>
    <row r="25" spans="1:14" ht="15.75" x14ac:dyDescent="0.25">
      <c r="A25" s="36" t="s">
        <v>96</v>
      </c>
      <c r="B25" s="37"/>
      <c r="C25" s="37" t="s">
        <v>4</v>
      </c>
      <c r="F25" s="5"/>
      <c r="G25" s="3"/>
      <c r="H25" s="3"/>
      <c r="J25" s="30"/>
      <c r="K25" s="29"/>
      <c r="L25" s="7"/>
      <c r="M25" s="7"/>
      <c r="N25" s="8"/>
    </row>
    <row r="26" spans="1:14" ht="15.75" x14ac:dyDescent="0.25">
      <c r="A26" s="88" t="s">
        <v>9</v>
      </c>
      <c r="B26" s="14">
        <v>270</v>
      </c>
      <c r="C26" s="2"/>
      <c r="G26" s="3"/>
      <c r="H26" s="3"/>
      <c r="J26" s="28"/>
      <c r="K26" s="29"/>
      <c r="L26" s="7"/>
      <c r="M26" s="7"/>
      <c r="N26" s="8"/>
    </row>
    <row r="27" spans="1:14" ht="15.75" x14ac:dyDescent="0.25">
      <c r="A27" s="88" t="s">
        <v>5</v>
      </c>
      <c r="B27" s="14">
        <v>2040</v>
      </c>
      <c r="C27" s="17"/>
      <c r="G27" s="3"/>
      <c r="H27" s="3"/>
      <c r="J27" s="30" t="s">
        <v>19</v>
      </c>
      <c r="K27" s="29"/>
      <c r="L27" s="7"/>
      <c r="M27" s="7"/>
      <c r="N27" s="8"/>
    </row>
    <row r="28" spans="1:14" x14ac:dyDescent="0.25">
      <c r="A28" s="19" t="s">
        <v>20</v>
      </c>
      <c r="B28" s="18">
        <f>C28</f>
        <v>0</v>
      </c>
      <c r="C28" s="15">
        <f>(C26*$B26)+(C27*$B27)</f>
        <v>0</v>
      </c>
      <c r="F28" s="5"/>
      <c r="G28" s="3"/>
      <c r="H28" s="3"/>
      <c r="J28" s="9"/>
      <c r="K28" s="7"/>
      <c r="L28" s="7"/>
      <c r="M28" s="7"/>
      <c r="N28" s="8"/>
    </row>
    <row r="29" spans="1:14" ht="42" customHeight="1" x14ac:dyDescent="0.25">
      <c r="A29" s="133"/>
      <c r="B29" s="133"/>
      <c r="F29" s="5"/>
      <c r="G29" s="5"/>
      <c r="H29" s="5"/>
      <c r="J29" s="9"/>
      <c r="K29" s="7"/>
      <c r="L29" s="7"/>
      <c r="M29" s="7"/>
      <c r="N29" s="8"/>
    </row>
    <row r="30" spans="1:14" ht="21" customHeight="1" x14ac:dyDescent="0.25">
      <c r="A30" s="100" t="s">
        <v>79</v>
      </c>
      <c r="B30" s="101">
        <f>B9+B17+B22+B28</f>
        <v>0</v>
      </c>
      <c r="J30" s="9"/>
      <c r="K30" s="7"/>
      <c r="L30" s="7"/>
      <c r="M30" s="7"/>
      <c r="N30" s="8"/>
    </row>
    <row r="31" spans="1:14" ht="15.75" thickBot="1" x14ac:dyDescent="0.3">
      <c r="J31" s="10"/>
      <c r="K31" s="11"/>
      <c r="L31" s="11"/>
      <c r="M31" s="11"/>
      <c r="N31" s="12"/>
    </row>
    <row r="32" spans="1:14" x14ac:dyDescent="0.25">
      <c r="C32" s="24"/>
      <c r="D32" s="24"/>
      <c r="E32" s="24"/>
    </row>
    <row r="33" spans="1:20" ht="30" customHeight="1" x14ac:dyDescent="0.35">
      <c r="A33" s="102" t="s">
        <v>24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4"/>
    </row>
    <row r="34" spans="1:20" ht="9.9499999999999993" customHeight="1" x14ac:dyDescent="0.35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</row>
    <row r="35" spans="1:20" ht="21" customHeight="1" x14ac:dyDescent="0.25">
      <c r="A35" s="115" t="s">
        <v>78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7"/>
    </row>
    <row r="36" spans="1:20" ht="26.25" x14ac:dyDescent="0.4">
      <c r="A36" s="36"/>
      <c r="B36" s="40"/>
      <c r="C36" s="41" t="s">
        <v>6</v>
      </c>
      <c r="D36" s="41" t="s">
        <v>10</v>
      </c>
      <c r="E36" s="41" t="s">
        <v>11</v>
      </c>
      <c r="F36" s="41" t="s">
        <v>7</v>
      </c>
      <c r="G36" s="41" t="s">
        <v>1</v>
      </c>
      <c r="H36" s="41" t="s">
        <v>12</v>
      </c>
      <c r="I36" s="41" t="s">
        <v>8</v>
      </c>
      <c r="J36" s="41" t="s">
        <v>13</v>
      </c>
      <c r="K36" s="41" t="s">
        <v>3</v>
      </c>
      <c r="L36" s="41" t="s">
        <v>2</v>
      </c>
      <c r="M36" s="41" t="s">
        <v>4</v>
      </c>
      <c r="N36" s="41" t="s">
        <v>14</v>
      </c>
      <c r="R36" s="77"/>
      <c r="S36" s="77"/>
      <c r="T36" s="77"/>
    </row>
    <row r="37" spans="1:20" x14ac:dyDescent="0.25">
      <c r="A37" s="87" t="s">
        <v>32</v>
      </c>
      <c r="B37" s="14">
        <v>510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20" x14ac:dyDescent="0.25">
      <c r="A38" s="87" t="s">
        <v>33</v>
      </c>
      <c r="B38" s="14">
        <v>1050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20" x14ac:dyDescent="0.25">
      <c r="A39" s="87" t="s">
        <v>31</v>
      </c>
      <c r="B39" s="14">
        <v>1550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20" x14ac:dyDescent="0.25">
      <c r="A40" s="19" t="s">
        <v>20</v>
      </c>
      <c r="B40" s="42">
        <f>C40+D40+E40+F40+G40+H40+I40+J40+K40+L40+M40+N40</f>
        <v>0</v>
      </c>
      <c r="C40" s="15">
        <f>(C37*$B37)+(C38*$B38)+(C39*$B39)</f>
        <v>0</v>
      </c>
      <c r="D40" s="15">
        <f t="shared" ref="D40:N40" si="3">(D37*$B37)+(D38*$B38)+(D39*$B39)</f>
        <v>0</v>
      </c>
      <c r="E40" s="15">
        <f t="shared" si="3"/>
        <v>0</v>
      </c>
      <c r="F40" s="15">
        <f t="shared" si="3"/>
        <v>0</v>
      </c>
      <c r="G40" s="15">
        <f t="shared" si="3"/>
        <v>0</v>
      </c>
      <c r="H40" s="15">
        <f t="shared" si="3"/>
        <v>0</v>
      </c>
      <c r="I40" s="15">
        <f t="shared" si="3"/>
        <v>0</v>
      </c>
      <c r="J40" s="15">
        <f t="shared" si="3"/>
        <v>0</v>
      </c>
      <c r="K40" s="15">
        <f t="shared" si="3"/>
        <v>0</v>
      </c>
      <c r="L40" s="15">
        <f t="shared" si="3"/>
        <v>0</v>
      </c>
      <c r="M40" s="15">
        <f t="shared" si="3"/>
        <v>0</v>
      </c>
      <c r="N40" s="15">
        <f t="shared" si="3"/>
        <v>0</v>
      </c>
    </row>
    <row r="41" spans="1:20" ht="42" customHeight="1" x14ac:dyDescent="0.25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</row>
    <row r="42" spans="1:20" ht="21" customHeight="1" x14ac:dyDescent="0.25">
      <c r="A42" s="105" t="s">
        <v>80</v>
      </c>
      <c r="B42" s="106">
        <f>B40</f>
        <v>0</v>
      </c>
      <c r="C42" s="24"/>
      <c r="D42" s="24"/>
      <c r="E42" s="24"/>
    </row>
    <row r="43" spans="1:20" ht="27" customHeight="1" x14ac:dyDescent="0.25">
      <c r="A43" s="130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20" ht="27" customHeight="1" x14ac:dyDescent="0.35">
      <c r="A44" s="111" t="s">
        <v>36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13"/>
    </row>
    <row r="45" spans="1:20" s="47" customFormat="1" ht="9.9499999999999993" customHeight="1" x14ac:dyDescent="0.3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</row>
    <row r="46" spans="1:20" ht="21" customHeight="1" x14ac:dyDescent="0.25">
      <c r="A46" s="108" t="s">
        <v>97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10"/>
      <c r="O46" s="13"/>
    </row>
    <row r="47" spans="1:20" x14ac:dyDescent="0.25">
      <c r="A47" s="39"/>
      <c r="B47" s="43"/>
      <c r="C47" s="44" t="s">
        <v>6</v>
      </c>
      <c r="D47" s="44" t="s">
        <v>10</v>
      </c>
      <c r="E47" s="44" t="s">
        <v>11</v>
      </c>
      <c r="F47" s="44" t="s">
        <v>7</v>
      </c>
      <c r="G47" s="44" t="s">
        <v>1</v>
      </c>
      <c r="H47" s="44" t="s">
        <v>12</v>
      </c>
      <c r="I47" s="44" t="s">
        <v>8</v>
      </c>
      <c r="J47" s="44" t="s">
        <v>13</v>
      </c>
      <c r="K47" s="44" t="s">
        <v>3</v>
      </c>
      <c r="L47" s="44" t="s">
        <v>2</v>
      </c>
      <c r="M47" s="44" t="s">
        <v>4</v>
      </c>
      <c r="N47" s="44" t="s">
        <v>14</v>
      </c>
      <c r="O47" s="13"/>
    </row>
    <row r="48" spans="1:20" x14ac:dyDescent="0.25">
      <c r="A48" s="4" t="s">
        <v>25</v>
      </c>
      <c r="B48" s="14">
        <v>1550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3"/>
    </row>
    <row r="49" spans="1:15" x14ac:dyDescent="0.25">
      <c r="A49" s="19" t="s">
        <v>20</v>
      </c>
      <c r="B49" s="42">
        <f>C49+D49+E49+F49+G49+H49+I49+J49+K49+L49+M49+N49</f>
        <v>0</v>
      </c>
      <c r="C49" s="22">
        <f>(C48*$B48)</f>
        <v>0</v>
      </c>
      <c r="D49" s="22">
        <f t="shared" ref="D49:H49" si="4">(D48*$B48)</f>
        <v>0</v>
      </c>
      <c r="E49" s="22">
        <f t="shared" si="4"/>
        <v>0</v>
      </c>
      <c r="F49" s="22">
        <f t="shared" si="4"/>
        <v>0</v>
      </c>
      <c r="G49" s="22">
        <f t="shared" si="4"/>
        <v>0</v>
      </c>
      <c r="H49" s="22">
        <f t="shared" si="4"/>
        <v>0</v>
      </c>
      <c r="I49" s="22">
        <f t="shared" ref="I49" si="5">(I48*$B48)</f>
        <v>0</v>
      </c>
      <c r="J49" s="22">
        <f t="shared" ref="J49" si="6">(J48*$B48)</f>
        <v>0</v>
      </c>
      <c r="K49" s="22">
        <f t="shared" ref="K49" si="7">(K48*$B48)</f>
        <v>0</v>
      </c>
      <c r="L49" s="22">
        <f t="shared" ref="L49" si="8">(L48*$B48)</f>
        <v>0</v>
      </c>
      <c r="M49" s="22">
        <f t="shared" ref="M49" si="9">(M48*$B48)</f>
        <v>0</v>
      </c>
      <c r="N49" s="22">
        <f t="shared" ref="N49" si="10">(N48*$B48)</f>
        <v>0</v>
      </c>
      <c r="O49" s="13"/>
    </row>
    <row r="50" spans="1:15" ht="27" customHeight="1" x14ac:dyDescent="0.25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3"/>
    </row>
    <row r="51" spans="1:15" ht="21" customHeight="1" x14ac:dyDescent="0.25">
      <c r="A51" s="120" t="s">
        <v>90</v>
      </c>
      <c r="B51" s="121"/>
      <c r="C51" s="1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3"/>
    </row>
    <row r="52" spans="1:15" x14ac:dyDescent="0.25">
      <c r="A52" s="39"/>
      <c r="B52" s="43"/>
      <c r="C52" s="44" t="s">
        <v>4</v>
      </c>
      <c r="G52" s="5"/>
      <c r="I52" s="5"/>
      <c r="J52" s="5"/>
      <c r="K52" s="5"/>
      <c r="L52" s="5"/>
      <c r="M52" s="5"/>
      <c r="N52" s="5"/>
      <c r="O52" s="13"/>
    </row>
    <row r="53" spans="1:15" x14ac:dyDescent="0.25">
      <c r="A53" s="87" t="s">
        <v>9</v>
      </c>
      <c r="B53" s="14">
        <v>820</v>
      </c>
      <c r="C53" s="2"/>
      <c r="G53" s="5"/>
      <c r="I53" s="5"/>
      <c r="J53" s="5"/>
      <c r="K53" s="5"/>
      <c r="L53" s="5"/>
      <c r="M53" s="5"/>
      <c r="N53" s="5"/>
      <c r="O53" s="13"/>
    </row>
    <row r="54" spans="1:15" x14ac:dyDescent="0.25">
      <c r="A54" s="19" t="s">
        <v>20</v>
      </c>
      <c r="B54" s="21"/>
      <c r="C54" s="22">
        <f>(C53*$B53)</f>
        <v>0</v>
      </c>
      <c r="G54" s="5"/>
      <c r="H54" s="5"/>
      <c r="I54" s="5"/>
      <c r="J54" s="5"/>
      <c r="K54" s="5"/>
      <c r="L54" s="5"/>
      <c r="M54" s="5"/>
      <c r="N54" s="5"/>
      <c r="O54" s="13"/>
    </row>
    <row r="55" spans="1:15" ht="27" customHeight="1" x14ac:dyDescent="0.25">
      <c r="A55" s="107"/>
      <c r="B55" s="107"/>
      <c r="C55" s="107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13"/>
    </row>
    <row r="56" spans="1:15" ht="21" customHeight="1" x14ac:dyDescent="0.25">
      <c r="A56" s="120" t="s">
        <v>91</v>
      </c>
      <c r="B56" s="121"/>
      <c r="C56" s="1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13"/>
    </row>
    <row r="57" spans="1:15" x14ac:dyDescent="0.25">
      <c r="A57" s="39"/>
      <c r="B57" s="39"/>
      <c r="C57" s="39"/>
      <c r="G57" s="5"/>
      <c r="I57" s="5"/>
      <c r="J57" s="5"/>
      <c r="K57" s="5"/>
      <c r="L57" s="5"/>
      <c r="M57" s="5"/>
      <c r="N57" s="5"/>
      <c r="O57" s="13"/>
    </row>
    <row r="58" spans="1:15" x14ac:dyDescent="0.25">
      <c r="A58" s="87" t="s">
        <v>37</v>
      </c>
      <c r="B58" s="14">
        <v>1500</v>
      </c>
      <c r="C58" s="53"/>
      <c r="G58" s="5"/>
      <c r="I58" s="5"/>
      <c r="J58" s="5"/>
      <c r="K58" s="5"/>
      <c r="L58" s="5"/>
      <c r="M58" s="5"/>
      <c r="N58" s="5"/>
      <c r="O58" s="13"/>
    </row>
    <row r="59" spans="1:15" x14ac:dyDescent="0.25">
      <c r="A59" s="87" t="s">
        <v>38</v>
      </c>
      <c r="B59" s="14">
        <v>1500</v>
      </c>
      <c r="C59" s="53"/>
      <c r="G59" s="5"/>
      <c r="I59" s="5"/>
      <c r="J59" s="5"/>
      <c r="K59" s="5"/>
      <c r="L59" s="5"/>
      <c r="M59" s="5"/>
      <c r="N59" s="5"/>
      <c r="O59" s="13"/>
    </row>
    <row r="60" spans="1:15" x14ac:dyDescent="0.25">
      <c r="A60" s="87" t="s">
        <v>39</v>
      </c>
      <c r="B60" s="14">
        <v>1500</v>
      </c>
      <c r="C60" s="2"/>
      <c r="G60" s="5"/>
      <c r="H60" s="5"/>
      <c r="I60" s="5"/>
      <c r="J60" s="5"/>
      <c r="K60" s="5"/>
      <c r="L60" s="5"/>
      <c r="M60" s="5"/>
      <c r="N60" s="5"/>
      <c r="O60" s="13"/>
    </row>
    <row r="61" spans="1:15" x14ac:dyDescent="0.25">
      <c r="A61" s="19" t="s">
        <v>20</v>
      </c>
      <c r="B61" s="21">
        <f>C61</f>
        <v>0</v>
      </c>
      <c r="C61" s="22">
        <f>(C58*$B58)+(C59*$B59)+(C60*$B60)</f>
        <v>0</v>
      </c>
      <c r="D61" s="27">
        <f>SUM(C61)</f>
        <v>0</v>
      </c>
      <c r="G61" s="5"/>
      <c r="H61" s="5"/>
      <c r="I61" s="5"/>
      <c r="J61" s="5"/>
      <c r="K61" s="5"/>
      <c r="L61" s="5"/>
      <c r="M61" s="5"/>
      <c r="N61" s="5"/>
      <c r="O61" s="13"/>
    </row>
    <row r="62" spans="1:15" ht="42" customHeight="1" x14ac:dyDescent="0.25">
      <c r="A62" s="107"/>
      <c r="B62" s="107"/>
      <c r="C62" s="51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13"/>
    </row>
    <row r="63" spans="1:15" ht="21" customHeight="1" x14ac:dyDescent="0.25">
      <c r="A63" s="105" t="s">
        <v>81</v>
      </c>
      <c r="B63" s="106">
        <f>B49+C54+C61</f>
        <v>0</v>
      </c>
      <c r="C63" s="24"/>
      <c r="D63" s="24"/>
      <c r="E63" s="24"/>
      <c r="O63" s="13"/>
    </row>
    <row r="64" spans="1:15" ht="27" customHeight="1" x14ac:dyDescent="0.25">
      <c r="A64" s="25"/>
      <c r="B64" s="26"/>
      <c r="C64" s="26"/>
    </row>
    <row r="65" spans="1:15" ht="27" customHeight="1" x14ac:dyDescent="0.35">
      <c r="A65" s="111" t="s">
        <v>15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3"/>
      <c r="O65" s="13"/>
    </row>
    <row r="66" spans="1:15" s="47" customFormat="1" ht="9.9499999999999993" customHeight="1" x14ac:dyDescent="0.35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</row>
    <row r="67" spans="1:15" ht="21" customHeight="1" x14ac:dyDescent="0.25">
      <c r="A67" s="120" t="s">
        <v>82</v>
      </c>
      <c r="B67" s="121"/>
      <c r="C67" s="1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13"/>
    </row>
    <row r="68" spans="1:15" x14ac:dyDescent="0.25">
      <c r="A68" s="39"/>
      <c r="B68" s="39"/>
      <c r="C68" s="39"/>
      <c r="G68" s="5"/>
      <c r="I68" s="5"/>
      <c r="J68" s="5"/>
      <c r="K68" s="5"/>
      <c r="L68" s="5"/>
      <c r="M68" s="5"/>
      <c r="N68" s="5"/>
      <c r="O68" s="13"/>
    </row>
    <row r="69" spans="1:15" x14ac:dyDescent="0.25">
      <c r="A69" s="4" t="s">
        <v>83</v>
      </c>
      <c r="B69" s="14">
        <v>750</v>
      </c>
      <c r="C69" s="53"/>
      <c r="G69" s="5"/>
      <c r="I69" s="5"/>
      <c r="J69" s="5"/>
      <c r="K69" s="5"/>
      <c r="L69" s="5"/>
      <c r="M69" s="5"/>
      <c r="N69" s="5"/>
      <c r="O69" s="13"/>
    </row>
    <row r="70" spans="1:15" x14ac:dyDescent="0.25">
      <c r="A70" s="4" t="s">
        <v>84</v>
      </c>
      <c r="B70" s="14">
        <v>2450</v>
      </c>
      <c r="C70" s="53"/>
      <c r="G70" s="5"/>
      <c r="I70" s="5"/>
      <c r="J70" s="5"/>
      <c r="K70" s="5"/>
      <c r="L70" s="5"/>
      <c r="M70" s="5"/>
      <c r="N70" s="5"/>
      <c r="O70" s="13"/>
    </row>
    <row r="71" spans="1:15" x14ac:dyDescent="0.25">
      <c r="A71" s="4" t="s">
        <v>85</v>
      </c>
      <c r="B71" s="14">
        <v>399</v>
      </c>
      <c r="C71" s="2"/>
      <c r="G71" s="5"/>
      <c r="H71" s="5"/>
      <c r="I71" s="5"/>
      <c r="J71" s="5"/>
      <c r="K71" s="5"/>
      <c r="L71" s="5"/>
      <c r="M71" s="5"/>
      <c r="N71" s="5"/>
      <c r="O71" s="13"/>
    </row>
    <row r="72" spans="1:15" x14ac:dyDescent="0.25">
      <c r="A72" s="19" t="s">
        <v>20</v>
      </c>
      <c r="B72" s="21"/>
      <c r="C72" s="22">
        <f>(C69*$B69)+(C70*$B70)+(C71*$B71)</f>
        <v>0</v>
      </c>
      <c r="G72" s="5"/>
      <c r="H72" s="5"/>
      <c r="I72" s="5"/>
      <c r="J72" s="5"/>
      <c r="K72" s="5"/>
      <c r="L72" s="5"/>
      <c r="M72" s="5"/>
      <c r="N72" s="5"/>
      <c r="O72" s="13"/>
    </row>
    <row r="73" spans="1:15" ht="42" customHeight="1" x14ac:dyDescent="0.25">
      <c r="A73" s="107"/>
      <c r="B73" s="107"/>
      <c r="C73" s="75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13"/>
    </row>
    <row r="74" spans="1:15" ht="21" customHeight="1" x14ac:dyDescent="0.25">
      <c r="A74" s="105" t="s">
        <v>86</v>
      </c>
      <c r="B74" s="106">
        <f>C72</f>
        <v>0</v>
      </c>
      <c r="C74" s="24"/>
      <c r="D74" s="24"/>
      <c r="E74" s="24"/>
    </row>
  </sheetData>
  <mergeCells count="25">
    <mergeCell ref="A1:D1"/>
    <mergeCell ref="A4:E4"/>
    <mergeCell ref="A51:C51"/>
    <mergeCell ref="A67:C67"/>
    <mergeCell ref="A3:N3"/>
    <mergeCell ref="A24:C24"/>
    <mergeCell ref="A43:N43"/>
    <mergeCell ref="A66:N66"/>
    <mergeCell ref="A10:E10"/>
    <mergeCell ref="M6:N6"/>
    <mergeCell ref="A34:N34"/>
    <mergeCell ref="A23:C23"/>
    <mergeCell ref="A29:B29"/>
    <mergeCell ref="A18:H18"/>
    <mergeCell ref="A73:B73"/>
    <mergeCell ref="A46:N46"/>
    <mergeCell ref="A65:N65"/>
    <mergeCell ref="A45:N45"/>
    <mergeCell ref="A35:N35"/>
    <mergeCell ref="A41:N41"/>
    <mergeCell ref="A44:N44"/>
    <mergeCell ref="A50:N50"/>
    <mergeCell ref="A56:C56"/>
    <mergeCell ref="A55:C55"/>
    <mergeCell ref="A62:B62"/>
  </mergeCells>
  <phoneticPr fontId="6" type="noConversion"/>
  <hyperlinks>
    <hyperlink ref="A35" r:id="rId1" display="www.henryschein" xr:uid="{10F9AD50-05B9-4C0C-B8A4-B3F4F72404CB}"/>
  </hyperlinks>
  <pageMargins left="0.31496062992125984" right="0.31496062992125984" top="0.74803149606299213" bottom="0.74803149606299213" header="0.31496062992125984" footer="0.31496062992125984"/>
  <pageSetup paperSize="9" scale="44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45E5-9D1F-4F30-BD89-95B5CEC4709B}">
  <dimension ref="A1:F50"/>
  <sheetViews>
    <sheetView topLeftCell="A13" workbookViewId="0">
      <selection activeCell="A24" sqref="A24"/>
    </sheetView>
  </sheetViews>
  <sheetFormatPr defaultColWidth="11.5703125" defaultRowHeight="15" x14ac:dyDescent="0.25"/>
  <cols>
    <col min="1" max="1" width="43.85546875" bestFit="1" customWidth="1"/>
    <col min="2" max="2" width="12.5703125" bestFit="1" customWidth="1"/>
    <col min="3" max="3" width="63.140625" bestFit="1" customWidth="1"/>
  </cols>
  <sheetData>
    <row r="1" spans="1:4" ht="41.45" customHeight="1" x14ac:dyDescent="0.25">
      <c r="A1" s="74" t="s">
        <v>70</v>
      </c>
      <c r="B1" s="73"/>
      <c r="C1" s="137" t="s">
        <v>69</v>
      </c>
      <c r="D1" s="138"/>
    </row>
    <row r="2" spans="1:4" s="70" customFormat="1" x14ac:dyDescent="0.25">
      <c r="A2" s="55" t="s">
        <v>41</v>
      </c>
      <c r="B2" s="54" t="s">
        <v>42</v>
      </c>
      <c r="C2" s="54" t="s">
        <v>43</v>
      </c>
      <c r="D2" s="54" t="s">
        <v>44</v>
      </c>
    </row>
    <row r="3" spans="1:4" s="71" customFormat="1" x14ac:dyDescent="0.25">
      <c r="A3" s="56" t="s">
        <v>45</v>
      </c>
      <c r="B3" s="56" t="s">
        <v>46</v>
      </c>
      <c r="C3" s="56" t="s">
        <v>47</v>
      </c>
      <c r="D3" s="56" t="s">
        <v>47</v>
      </c>
    </row>
    <row r="4" spans="1:4" x14ac:dyDescent="0.25">
      <c r="A4" t="s">
        <v>48</v>
      </c>
      <c r="B4" s="57">
        <f>SUM(B5:B8)</f>
        <v>650</v>
      </c>
      <c r="C4" s="58">
        <f t="shared" ref="C4:D4" si="0">SUM(C5:C8)</f>
        <v>18749</v>
      </c>
      <c r="D4" s="58">
        <f t="shared" si="0"/>
        <v>2358</v>
      </c>
    </row>
    <row r="5" spans="1:4" x14ac:dyDescent="0.25">
      <c r="A5" s="59" t="s">
        <v>49</v>
      </c>
      <c r="B5" s="60">
        <v>100</v>
      </c>
      <c r="C5" s="61">
        <v>3333</v>
      </c>
      <c r="D5" s="58">
        <v>1000</v>
      </c>
    </row>
    <row r="6" spans="1:4" x14ac:dyDescent="0.25">
      <c r="A6" s="59" t="s">
        <v>50</v>
      </c>
      <c r="B6" s="60">
        <v>250</v>
      </c>
      <c r="C6" s="61">
        <v>6250</v>
      </c>
      <c r="D6" s="58">
        <v>625</v>
      </c>
    </row>
    <row r="7" spans="1:4" x14ac:dyDescent="0.25">
      <c r="A7" s="59" t="s">
        <v>51</v>
      </c>
      <c r="B7" s="60">
        <v>200</v>
      </c>
      <c r="C7" s="61">
        <v>5000</v>
      </c>
      <c r="D7" s="58">
        <v>400</v>
      </c>
    </row>
    <row r="8" spans="1:4" x14ac:dyDescent="0.25">
      <c r="A8" s="59" t="s">
        <v>52</v>
      </c>
      <c r="B8" s="60">
        <v>100</v>
      </c>
      <c r="C8" s="61">
        <v>4166</v>
      </c>
      <c r="D8" s="58">
        <v>333</v>
      </c>
    </row>
    <row r="9" spans="1:4" x14ac:dyDescent="0.25">
      <c r="A9" s="62" t="s">
        <v>53</v>
      </c>
      <c r="B9" s="57">
        <f>SUM(B10:B12)</f>
        <v>1450</v>
      </c>
      <c r="C9" s="58">
        <f t="shared" ref="C9:D9" si="1">SUM(C10:C12)</f>
        <v>300350</v>
      </c>
      <c r="D9" s="58">
        <f t="shared" si="1"/>
        <v>2708</v>
      </c>
    </row>
    <row r="10" spans="1:4" x14ac:dyDescent="0.25">
      <c r="A10" s="63" t="s">
        <v>54</v>
      </c>
      <c r="B10" s="60">
        <v>600</v>
      </c>
      <c r="C10" s="61">
        <v>188000</v>
      </c>
      <c r="D10" s="58">
        <v>2000</v>
      </c>
    </row>
    <row r="11" spans="1:4" x14ac:dyDescent="0.25">
      <c r="A11" s="63" t="s">
        <v>55</v>
      </c>
      <c r="B11" s="60">
        <v>550</v>
      </c>
      <c r="C11" s="61">
        <v>104000</v>
      </c>
      <c r="D11" s="58">
        <v>375</v>
      </c>
    </row>
    <row r="12" spans="1:4" x14ac:dyDescent="0.25">
      <c r="A12" s="63" t="s">
        <v>56</v>
      </c>
      <c r="B12" s="60">
        <v>300</v>
      </c>
      <c r="C12" s="61">
        <v>8350</v>
      </c>
      <c r="D12" s="58">
        <v>333</v>
      </c>
    </row>
    <row r="13" spans="1:4" s="64" customFormat="1" x14ac:dyDescent="0.25">
      <c r="A13" s="64" t="s">
        <v>57</v>
      </c>
      <c r="B13" s="65">
        <f>B4+B9</f>
        <v>2100</v>
      </c>
      <c r="C13" s="66">
        <f t="shared" ref="C13:D13" si="2">C4+C9</f>
        <v>319099</v>
      </c>
      <c r="D13" s="66">
        <f t="shared" si="2"/>
        <v>5066</v>
      </c>
    </row>
    <row r="14" spans="1:4" s="64" customFormat="1" ht="75" x14ac:dyDescent="0.25">
      <c r="A14" s="64" t="s">
        <v>58</v>
      </c>
      <c r="B14" s="65">
        <v>1500</v>
      </c>
      <c r="C14" s="72" t="s">
        <v>66</v>
      </c>
      <c r="D14" s="66"/>
    </row>
    <row r="15" spans="1:4" s="64" customFormat="1" x14ac:dyDescent="0.25">
      <c r="A15" s="67" t="s">
        <v>59</v>
      </c>
      <c r="B15" s="68">
        <f>(B13*3)+B14</f>
        <v>7800</v>
      </c>
    </row>
    <row r="16" spans="1:4" x14ac:dyDescent="0.25">
      <c r="A16" s="67" t="s">
        <v>60</v>
      </c>
      <c r="B16" s="68">
        <f>B13</f>
        <v>2100</v>
      </c>
    </row>
    <row r="17" spans="1:6" x14ac:dyDescent="0.25">
      <c r="A17" s="67" t="s">
        <v>61</v>
      </c>
      <c r="B17" s="68">
        <f>B15+(B16*3)</f>
        <v>14100</v>
      </c>
    </row>
    <row r="18" spans="1:6" x14ac:dyDescent="0.25">
      <c r="C18" s="139" t="s">
        <v>40</v>
      </c>
      <c r="D18" s="139"/>
    </row>
    <row r="19" spans="1:6" x14ac:dyDescent="0.25">
      <c r="A19" s="55" t="s">
        <v>37</v>
      </c>
      <c r="B19" s="54" t="s">
        <v>42</v>
      </c>
      <c r="C19" s="54" t="s">
        <v>43</v>
      </c>
      <c r="D19" s="54" t="s">
        <v>44</v>
      </c>
    </row>
    <row r="20" spans="1:6" x14ac:dyDescent="0.25">
      <c r="A20" s="56" t="s">
        <v>45</v>
      </c>
      <c r="B20" s="56" t="s">
        <v>46</v>
      </c>
      <c r="C20" s="56" t="s">
        <v>47</v>
      </c>
      <c r="D20" s="56" t="s">
        <v>47</v>
      </c>
    </row>
    <row r="21" spans="1:6" x14ac:dyDescent="0.25">
      <c r="A21" t="s">
        <v>48</v>
      </c>
      <c r="B21" s="57">
        <f>SUM(B22:B25)</f>
        <v>475</v>
      </c>
      <c r="C21" s="58">
        <f t="shared" ref="C21:D21" si="3">SUM(C22:C25)</f>
        <v>14375</v>
      </c>
      <c r="D21" s="58">
        <f t="shared" si="3"/>
        <v>2325</v>
      </c>
    </row>
    <row r="22" spans="1:6" x14ac:dyDescent="0.25">
      <c r="A22" s="59" t="s">
        <v>49</v>
      </c>
      <c r="B22" s="60">
        <v>150</v>
      </c>
      <c r="C22" s="61">
        <v>5000</v>
      </c>
      <c r="D22" s="58">
        <v>1500</v>
      </c>
    </row>
    <row r="23" spans="1:6" x14ac:dyDescent="0.25">
      <c r="A23" s="59" t="s">
        <v>50</v>
      </c>
      <c r="B23" s="60">
        <v>150</v>
      </c>
      <c r="C23" s="61">
        <v>3750</v>
      </c>
      <c r="D23" s="58">
        <v>375</v>
      </c>
      <c r="F23" s="69"/>
    </row>
    <row r="24" spans="1:6" x14ac:dyDescent="0.25">
      <c r="A24" s="59" t="s">
        <v>51</v>
      </c>
      <c r="B24" s="60">
        <v>100</v>
      </c>
      <c r="C24" s="61">
        <v>2500</v>
      </c>
      <c r="D24" s="58">
        <v>200</v>
      </c>
    </row>
    <row r="25" spans="1:6" x14ac:dyDescent="0.25">
      <c r="A25" s="59" t="s">
        <v>52</v>
      </c>
      <c r="B25" s="60">
        <v>75</v>
      </c>
      <c r="C25" s="61">
        <v>3125</v>
      </c>
      <c r="D25" s="58">
        <v>250</v>
      </c>
    </row>
    <row r="26" spans="1:6" x14ac:dyDescent="0.25">
      <c r="A26" s="62" t="s">
        <v>53</v>
      </c>
      <c r="B26" s="57">
        <f>SUM(B27:B28)</f>
        <v>1200</v>
      </c>
      <c r="C26" s="58">
        <f t="shared" ref="C26" si="4">SUM(C27:C28)</f>
        <v>293333</v>
      </c>
      <c r="D26" s="58">
        <f>SUM(D27:D28)</f>
        <v>2850</v>
      </c>
    </row>
    <row r="27" spans="1:6" x14ac:dyDescent="0.25">
      <c r="A27" s="63" t="s">
        <v>54</v>
      </c>
      <c r="B27" s="60">
        <v>800</v>
      </c>
      <c r="C27" s="61">
        <v>210000</v>
      </c>
      <c r="D27" s="58">
        <v>2600</v>
      </c>
    </row>
    <row r="28" spans="1:6" x14ac:dyDescent="0.25">
      <c r="A28" s="63" t="s">
        <v>55</v>
      </c>
      <c r="B28" s="60">
        <v>400</v>
      </c>
      <c r="C28" s="61">
        <v>83333</v>
      </c>
      <c r="D28" s="58">
        <v>250</v>
      </c>
    </row>
    <row r="29" spans="1:6" x14ac:dyDescent="0.25">
      <c r="A29" s="64" t="s">
        <v>57</v>
      </c>
      <c r="B29" s="65">
        <f>B21+B26</f>
        <v>1675</v>
      </c>
      <c r="C29" s="66">
        <f t="shared" ref="C29" si="5">C21+C26</f>
        <v>307708</v>
      </c>
      <c r="D29" s="66">
        <f>D21+D26</f>
        <v>5175</v>
      </c>
    </row>
    <row r="30" spans="1:6" ht="75" x14ac:dyDescent="0.25">
      <c r="A30" s="64" t="s">
        <v>58</v>
      </c>
      <c r="B30" s="65">
        <v>1500</v>
      </c>
      <c r="C30" s="72" t="s">
        <v>67</v>
      </c>
      <c r="D30" s="66"/>
    </row>
    <row r="31" spans="1:6" x14ac:dyDescent="0.25">
      <c r="A31" s="67" t="s">
        <v>62</v>
      </c>
      <c r="B31" s="68">
        <f>(B29*2)+B30</f>
        <v>4850</v>
      </c>
      <c r="C31" s="64"/>
    </row>
    <row r="32" spans="1:6" x14ac:dyDescent="0.25">
      <c r="A32" s="67" t="s">
        <v>60</v>
      </c>
      <c r="B32" s="68">
        <f>B29</f>
        <v>1675</v>
      </c>
    </row>
    <row r="33" spans="1:6" x14ac:dyDescent="0.25">
      <c r="A33" s="67" t="s">
        <v>63</v>
      </c>
      <c r="B33" s="68">
        <f>B31+B32</f>
        <v>6525</v>
      </c>
    </row>
    <row r="34" spans="1:6" x14ac:dyDescent="0.25">
      <c r="C34" s="139" t="s">
        <v>40</v>
      </c>
      <c r="D34" s="139"/>
    </row>
    <row r="35" spans="1:6" x14ac:dyDescent="0.25">
      <c r="A35" s="55" t="s">
        <v>38</v>
      </c>
      <c r="B35" s="54" t="s">
        <v>42</v>
      </c>
      <c r="C35" s="54" t="s">
        <v>43</v>
      </c>
      <c r="D35" s="54" t="s">
        <v>44</v>
      </c>
    </row>
    <row r="36" spans="1:6" x14ac:dyDescent="0.25">
      <c r="A36" s="56" t="s">
        <v>45</v>
      </c>
      <c r="B36" s="56" t="s">
        <v>46</v>
      </c>
      <c r="C36" s="56" t="s">
        <v>47</v>
      </c>
      <c r="D36" s="56" t="s">
        <v>47</v>
      </c>
    </row>
    <row r="37" spans="1:6" x14ac:dyDescent="0.25">
      <c r="A37" t="s">
        <v>48</v>
      </c>
      <c r="B37" s="57">
        <f>SUM(B38:B41)</f>
        <v>650</v>
      </c>
      <c r="C37" s="58">
        <f t="shared" ref="C37:D37" si="6">SUM(C38:C41)</f>
        <v>19999</v>
      </c>
      <c r="D37" s="58">
        <f t="shared" si="6"/>
        <v>3508</v>
      </c>
    </row>
    <row r="38" spans="1:6" x14ac:dyDescent="0.25">
      <c r="A38" s="59" t="s">
        <v>49</v>
      </c>
      <c r="B38" s="60">
        <v>250</v>
      </c>
      <c r="C38" s="61">
        <v>8333</v>
      </c>
      <c r="D38" s="58">
        <v>2500</v>
      </c>
    </row>
    <row r="39" spans="1:6" x14ac:dyDescent="0.25">
      <c r="A39" s="59" t="s">
        <v>50</v>
      </c>
      <c r="B39" s="60">
        <v>150</v>
      </c>
      <c r="C39" s="61">
        <v>3750</v>
      </c>
      <c r="D39" s="58">
        <v>375</v>
      </c>
      <c r="F39" s="69"/>
    </row>
    <row r="40" spans="1:6" x14ac:dyDescent="0.25">
      <c r="A40" s="59" t="s">
        <v>51</v>
      </c>
      <c r="B40" s="60">
        <v>150</v>
      </c>
      <c r="C40" s="61">
        <v>3750</v>
      </c>
      <c r="D40" s="58">
        <v>300</v>
      </c>
    </row>
    <row r="41" spans="1:6" x14ac:dyDescent="0.25">
      <c r="A41" s="59" t="s">
        <v>52</v>
      </c>
      <c r="B41" s="60">
        <v>100</v>
      </c>
      <c r="C41" s="61">
        <v>4166</v>
      </c>
      <c r="D41" s="58">
        <v>333</v>
      </c>
    </row>
    <row r="42" spans="1:6" x14ac:dyDescent="0.25">
      <c r="A42" s="62" t="s">
        <v>53</v>
      </c>
      <c r="B42" s="57">
        <f>SUM(B43:B45)</f>
        <v>800</v>
      </c>
      <c r="C42" s="58">
        <f t="shared" ref="C42:D42" si="7">SUM(C43:C45)</f>
        <v>141721</v>
      </c>
      <c r="D42" s="58">
        <f t="shared" si="7"/>
        <v>1472</v>
      </c>
    </row>
    <row r="43" spans="1:6" x14ac:dyDescent="0.25">
      <c r="A43" s="63" t="s">
        <v>54</v>
      </c>
      <c r="B43" s="60">
        <v>300</v>
      </c>
      <c r="C43" s="58">
        <v>94500</v>
      </c>
      <c r="D43" s="58">
        <v>1000</v>
      </c>
    </row>
    <row r="44" spans="1:6" x14ac:dyDescent="0.25">
      <c r="A44" s="63" t="s">
        <v>64</v>
      </c>
      <c r="B44" s="60">
        <v>300</v>
      </c>
      <c r="C44" s="61">
        <v>41666</v>
      </c>
      <c r="D44" s="58">
        <v>250</v>
      </c>
    </row>
    <row r="45" spans="1:6" x14ac:dyDescent="0.25">
      <c r="A45" s="63" t="s">
        <v>65</v>
      </c>
      <c r="B45" s="60">
        <v>200</v>
      </c>
      <c r="C45" s="61">
        <v>5555</v>
      </c>
      <c r="D45" s="58">
        <v>222</v>
      </c>
    </row>
    <row r="46" spans="1:6" x14ac:dyDescent="0.25">
      <c r="A46" s="64" t="s">
        <v>57</v>
      </c>
      <c r="B46" s="65">
        <f>B37+B42</f>
        <v>1450</v>
      </c>
      <c r="C46" s="66">
        <f t="shared" ref="C46:D46" si="8">C37+C42</f>
        <v>161720</v>
      </c>
      <c r="D46" s="66">
        <f t="shared" si="8"/>
        <v>4980</v>
      </c>
    </row>
    <row r="47" spans="1:6" ht="75" x14ac:dyDescent="0.25">
      <c r="A47" s="64" t="s">
        <v>58</v>
      </c>
      <c r="B47" s="65">
        <v>1500</v>
      </c>
      <c r="C47" s="72" t="s">
        <v>68</v>
      </c>
      <c r="D47" s="66"/>
    </row>
    <row r="48" spans="1:6" x14ac:dyDescent="0.25">
      <c r="A48" s="67" t="s">
        <v>59</v>
      </c>
      <c r="B48" s="68">
        <f>(B46*3)+B47</f>
        <v>5850</v>
      </c>
      <c r="C48" s="64"/>
    </row>
    <row r="49" spans="1:2" x14ac:dyDescent="0.25">
      <c r="A49" s="67" t="s">
        <v>60</v>
      </c>
      <c r="B49" s="68">
        <f>B46</f>
        <v>1450</v>
      </c>
    </row>
    <row r="50" spans="1:2" x14ac:dyDescent="0.25">
      <c r="A50" s="67" t="s">
        <v>61</v>
      </c>
      <c r="B50" s="68">
        <f>B48+(B49*3)</f>
        <v>10200</v>
      </c>
    </row>
  </sheetData>
  <mergeCells count="3">
    <mergeCell ref="C1:D1"/>
    <mergeCell ref="C18:D18"/>
    <mergeCell ref="C34:D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Marketing Agreement 2023</vt:lpstr>
      <vt:lpstr>PPC Campaign-Advertsing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Candries, Hannelore</dc:creator>
  <cp:lastModifiedBy>Willgohs, Anna</cp:lastModifiedBy>
  <cp:lastPrinted>2021-12-03T13:24:58Z</cp:lastPrinted>
  <dcterms:created xsi:type="dcterms:W3CDTF">2019-11-06T13:45:22Z</dcterms:created>
  <dcterms:modified xsi:type="dcterms:W3CDTF">2023-02-08T13:26:25Z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